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kras/2020_04_13_qualifying_exam/"/>
    </mc:Choice>
  </mc:AlternateContent>
  <xr:revisionPtr revIDLastSave="0" documentId="13_ncr:1_{4D47953B-7F13-8340-8824-B9D4A6BDB39B}" xr6:coauthVersionLast="36" xr6:coauthVersionMax="36" xr10:uidLastSave="{00000000-0000-0000-0000-000000000000}"/>
  <bookViews>
    <workbookView xWindow="740" yWindow="1960" windowWidth="27280" windowHeight="21180" xr2:uid="{123AE11D-D422-E24C-9A7C-F540FE85B1FC}"/>
  </bookViews>
  <sheets>
    <sheet name="Sheet3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9" i="3" l="1"/>
  <c r="D39" i="3" s="1"/>
  <c r="J38" i="3" l="1"/>
  <c r="H19" i="3"/>
  <c r="H16" i="3" l="1"/>
  <c r="H11" i="3"/>
  <c r="M38" i="3" l="1"/>
  <c r="J42" i="3"/>
  <c r="G42" i="3"/>
  <c r="D42" i="3"/>
  <c r="G38" i="3"/>
  <c r="D38" i="3"/>
  <c r="E34" i="3"/>
  <c r="H38" i="3" l="1"/>
  <c r="H39" i="3" s="1"/>
  <c r="I39" i="3" s="1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4" i="3"/>
  <c r="I3" i="3"/>
  <c r="I2" i="3"/>
  <c r="F2" i="3"/>
  <c r="M2" i="3" s="1"/>
  <c r="L3" i="3"/>
  <c r="N3" i="3" s="1"/>
  <c r="L4" i="3"/>
  <c r="N4" i="3" s="1"/>
  <c r="L5" i="3"/>
  <c r="N5" i="3" s="1"/>
  <c r="L6" i="3"/>
  <c r="N6" i="3" s="1"/>
  <c r="L7" i="3"/>
  <c r="N7" i="3" s="1"/>
  <c r="L8" i="3"/>
  <c r="N8" i="3" s="1"/>
  <c r="L9" i="3"/>
  <c r="N9" i="3" s="1"/>
  <c r="L10" i="3"/>
  <c r="N10" i="3" s="1"/>
  <c r="L11" i="3"/>
  <c r="N11" i="3" s="1"/>
  <c r="L12" i="3"/>
  <c r="N12" i="3" s="1"/>
  <c r="L13" i="3"/>
  <c r="N13" i="3" s="1"/>
  <c r="L14" i="3"/>
  <c r="N14" i="3" s="1"/>
  <c r="L15" i="3"/>
  <c r="N15" i="3" s="1"/>
  <c r="L16" i="3"/>
  <c r="N16" i="3" s="1"/>
  <c r="L17" i="3"/>
  <c r="N17" i="3" s="1"/>
  <c r="L18" i="3"/>
  <c r="N18" i="3" s="1"/>
  <c r="L19" i="3"/>
  <c r="N19" i="3" s="1"/>
  <c r="L20" i="3"/>
  <c r="N20" i="3" s="1"/>
  <c r="L21" i="3"/>
  <c r="N21" i="3" s="1"/>
  <c r="L22" i="3"/>
  <c r="N22" i="3" s="1"/>
  <c r="L23" i="3"/>
  <c r="N23" i="3" s="1"/>
  <c r="L24" i="3"/>
  <c r="N24" i="3" s="1"/>
  <c r="L25" i="3"/>
  <c r="N25" i="3" s="1"/>
  <c r="L26" i="3"/>
  <c r="N26" i="3" s="1"/>
  <c r="L27" i="3"/>
  <c r="N27" i="3" s="1"/>
  <c r="L28" i="3"/>
  <c r="N28" i="3" s="1"/>
  <c r="L29" i="3"/>
  <c r="N29" i="3" s="1"/>
  <c r="L30" i="3"/>
  <c r="N30" i="3" s="1"/>
  <c r="L31" i="3"/>
  <c r="N31" i="3" s="1"/>
  <c r="L32" i="3"/>
  <c r="N32" i="3" s="1"/>
  <c r="L33" i="3"/>
  <c r="N33" i="3" s="1"/>
  <c r="L34" i="3"/>
  <c r="N34" i="3" s="1"/>
  <c r="L35" i="3"/>
  <c r="N35" i="3" s="1"/>
  <c r="N40" i="3" s="1"/>
  <c r="N41" i="3" s="1"/>
  <c r="O41" i="3" s="1"/>
  <c r="L36" i="3"/>
  <c r="N36" i="3" s="1"/>
  <c r="L37" i="3"/>
  <c r="N37" i="3" s="1"/>
  <c r="L2" i="3"/>
  <c r="N2" i="3" s="1"/>
  <c r="F3" i="3"/>
  <c r="M3" i="3" s="1"/>
  <c r="F4" i="3"/>
  <c r="M4" i="3" s="1"/>
  <c r="F5" i="3"/>
  <c r="M5" i="3" s="1"/>
  <c r="F6" i="3"/>
  <c r="M6" i="3" s="1"/>
  <c r="F7" i="3"/>
  <c r="M7" i="3" s="1"/>
  <c r="F8" i="3"/>
  <c r="M8" i="3" s="1"/>
  <c r="F9" i="3"/>
  <c r="M9" i="3" s="1"/>
  <c r="F10" i="3"/>
  <c r="M10" i="3" s="1"/>
  <c r="F11" i="3"/>
  <c r="M11" i="3" s="1"/>
  <c r="F12" i="3"/>
  <c r="M12" i="3" s="1"/>
  <c r="F13" i="3"/>
  <c r="M13" i="3" s="1"/>
  <c r="F14" i="3"/>
  <c r="M14" i="3" s="1"/>
  <c r="F15" i="3"/>
  <c r="M15" i="3" s="1"/>
  <c r="F16" i="3"/>
  <c r="M16" i="3" s="1"/>
  <c r="F17" i="3"/>
  <c r="M17" i="3" s="1"/>
  <c r="F18" i="3"/>
  <c r="M18" i="3" s="1"/>
  <c r="F19" i="3"/>
  <c r="M19" i="3" s="1"/>
  <c r="F20" i="3"/>
  <c r="M20" i="3" s="1"/>
  <c r="F21" i="3"/>
  <c r="M21" i="3" s="1"/>
  <c r="F22" i="3"/>
  <c r="M22" i="3" s="1"/>
  <c r="F23" i="3"/>
  <c r="M23" i="3" s="1"/>
  <c r="F24" i="3"/>
  <c r="M24" i="3" s="1"/>
  <c r="F25" i="3"/>
  <c r="M25" i="3" s="1"/>
  <c r="F26" i="3"/>
  <c r="M26" i="3" s="1"/>
  <c r="F27" i="3"/>
  <c r="M27" i="3" s="1"/>
  <c r="F28" i="3"/>
  <c r="M28" i="3" s="1"/>
  <c r="F29" i="3"/>
  <c r="M29" i="3" s="1"/>
  <c r="F30" i="3"/>
  <c r="M30" i="3" s="1"/>
  <c r="F31" i="3"/>
  <c r="M31" i="3" s="1"/>
  <c r="F32" i="3"/>
  <c r="M32" i="3" s="1"/>
  <c r="F33" i="3"/>
  <c r="M33" i="3" s="1"/>
  <c r="F34" i="3"/>
  <c r="M34" i="3" s="1"/>
  <c r="F35" i="3"/>
  <c r="M35" i="3" s="1"/>
  <c r="F36" i="3"/>
  <c r="M36" i="3" s="1"/>
  <c r="F37" i="3"/>
  <c r="M37" i="3" s="1"/>
  <c r="K38" i="3"/>
  <c r="K39" i="3" s="1"/>
  <c r="L39" i="3" s="1"/>
  <c r="E38" i="3"/>
  <c r="E39" i="3" s="1"/>
  <c r="F39" i="3" s="1"/>
  <c r="N38" i="3" l="1"/>
  <c r="N39" i="3" s="1"/>
  <c r="O39" i="3" s="1"/>
  <c r="J43" i="3"/>
  <c r="J44" i="3" s="1"/>
  <c r="J39" i="3"/>
  <c r="D43" i="3"/>
  <c r="G39" i="3"/>
  <c r="G43" i="3"/>
  <c r="G44" i="3" s="1"/>
  <c r="F38" i="3"/>
  <c r="L38" i="3"/>
  <c r="I38" i="3"/>
  <c r="M39" i="3" l="1"/>
  <c r="D44" i="3"/>
  <c r="O40" i="3"/>
  <c r="O38" i="3"/>
</calcChain>
</file>

<file path=xl/sharedStrings.xml><?xml version="1.0" encoding="utf-8"?>
<sst xmlns="http://schemas.openxmlformats.org/spreadsheetml/2006/main" count="63" uniqueCount="54">
  <si>
    <t>class</t>
  </si>
  <si>
    <t>topic number</t>
  </si>
  <si>
    <t>number papers</t>
  </si>
  <si>
    <t>number highlighted</t>
  </si>
  <si>
    <t>The Human Immune System</t>
  </si>
  <si>
    <t>Bacterial Immune Systems</t>
  </si>
  <si>
    <t>Plant Immune Systems</t>
  </si>
  <si>
    <t>Animal Immune Systems and Evolution</t>
  </si>
  <si>
    <t>Vector Immune Systems and Zoonotic Transmission</t>
  </si>
  <si>
    <t>Bats as Disease Vector</t>
  </si>
  <si>
    <t>Infectious Disease Across Life</t>
  </si>
  <si>
    <t>Extinctions and Mass Mortality Events</t>
  </si>
  <si>
    <t>Inherited Disease Across Life</t>
  </si>
  <si>
    <t>Allergy and Autoimmune Diseases</t>
  </si>
  <si>
    <t>Co-Evolution of Microbial Pathogens and Their Hosts</t>
  </si>
  <si>
    <t>Human Evolution and Disease</t>
  </si>
  <si>
    <t>Experimental Design, Statistical Tests, Data Visualization</t>
  </si>
  <si>
    <t>Modeling the Effects of a Single or Multiple Variables: Part I</t>
  </si>
  <si>
    <t>Modeling the Effects of a Single or Multiple Variables: Part II</t>
  </si>
  <si>
    <t>Genome-Wide Association Studies, Part I</t>
  </si>
  <si>
    <t>Genome-Wide Association Studies, Part II</t>
  </si>
  <si>
    <t>Principal Component Analysis (PCA)</t>
  </si>
  <si>
    <t>DNA and RNA Sequencing</t>
  </si>
  <si>
    <t>Genome Assembly and Alignment</t>
  </si>
  <si>
    <t>Metagenomic Sequencing</t>
  </si>
  <si>
    <t>Novel Organism Discovery</t>
  </si>
  <si>
    <t>A Bird’s-Eye View</t>
  </si>
  <si>
    <t>The Microbiome, and Occasionally Helpful Parasites</t>
  </si>
  <si>
    <t>GB Virus C, a Helpful Virus</t>
  </si>
  <si>
    <t>Historical Illness</t>
  </si>
  <si>
    <t>Plasmodium/Malaria</t>
  </si>
  <si>
    <t>Hepatitis A</t>
  </si>
  <si>
    <t>HIV/AIDS</t>
  </si>
  <si>
    <t>Viral Hemorrhagic Fevers: Ebola and Lassa</t>
  </si>
  <si>
    <t>Genomic Epidemiology and Modern Outbreak Response</t>
  </si>
  <si>
    <t>Disease Surveillance in the Age of Surveillance</t>
  </si>
  <si>
    <t>Phylogeny of Disease Transmission, Genomic Epidemiology: I</t>
  </si>
  <si>
    <t>Phylogeny of Disease Transmission, Genomic Epidemiology: II</t>
  </si>
  <si>
    <t>Coronavirus Outbreak Response</t>
  </si>
  <si>
    <t>The Common Cold and Influenza</t>
  </si>
  <si>
    <t>Microbial Inhabitants</t>
  </si>
  <si>
    <t>Immune System</t>
  </si>
  <si>
    <t>Data Analysis Methods</t>
  </si>
  <si>
    <t>done</t>
  </si>
  <si>
    <t>%</t>
  </si>
  <si>
    <t>topic done</t>
  </si>
  <si>
    <t>number texts</t>
  </si>
  <si>
    <t>done^</t>
  </si>
  <si>
    <t>highlights done</t>
  </si>
  <si>
    <t>daily^</t>
  </si>
  <si>
    <t>all</t>
  </si>
  <si>
    <t>highlighted</t>
  </si>
  <si>
    <t>deadline:</t>
  </si>
  <si>
    <t>days until deadline: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</si>
</sst>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7" formatCode="m/d;@"/>
  </numFmts>
  <fonts count="4" x14ac:knownFonts="1">
    <font>
      <sz val="12"/>
      <color theme="1"/>
      <name val="Calibri"/>
      <family val="2"/>
      <scheme val="minor"/>
    </font>
    <font>
      <sz val="12"/>
      <color theme="0" tint="-4.9989318521683403E-2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BE4F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/>
    <xf numFmtId="0" fontId="1" fillId="0" borderId="0" xfId="0" applyFont="1" applyFill="1"/>
    <xf numFmtId="0" fontId="0" fillId="6" borderId="0" xfId="0" applyFont="1" applyFill="1"/>
    <xf numFmtId="0" fontId="0" fillId="7" borderId="0" xfId="0" applyFont="1" applyFill="1"/>
    <xf numFmtId="0" fontId="2" fillId="0" borderId="0" xfId="0" applyFont="1"/>
    <xf numFmtId="164" fontId="2" fillId="0" borderId="0" xfId="0" applyNumberFormat="1" applyFont="1"/>
    <xf numFmtId="0" fontId="1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wrapText="1"/>
    </xf>
    <xf numFmtId="164" fontId="3" fillId="0" borderId="0" xfId="0" applyNumberFormat="1" applyFont="1" applyAlignment="1">
      <alignment wrapText="1"/>
    </xf>
    <xf numFmtId="0" fontId="3" fillId="0" borderId="0" xfId="0" applyFont="1" applyFill="1"/>
    <xf numFmtId="164" fontId="3" fillId="0" borderId="0" xfId="0" applyNumberFormat="1" applyFont="1" applyFill="1"/>
    <xf numFmtId="0" fontId="3" fillId="6" borderId="0" xfId="0" applyFont="1" applyFill="1"/>
    <xf numFmtId="164" fontId="3" fillId="6" borderId="0" xfId="0" applyNumberFormat="1" applyFont="1" applyFill="1"/>
    <xf numFmtId="0" fontId="3" fillId="7" borderId="0" xfId="0" applyFont="1" applyFill="1"/>
    <xf numFmtId="164" fontId="3" fillId="7" borderId="0" xfId="0" applyNumberFormat="1" applyFont="1" applyFill="1"/>
    <xf numFmtId="0" fontId="3" fillId="0" borderId="0" xfId="0" applyFont="1"/>
    <xf numFmtId="0" fontId="3" fillId="4" borderId="0" xfId="0" applyFont="1" applyFill="1"/>
    <xf numFmtId="0" fontId="3" fillId="3" borderId="0" xfId="0" applyFont="1" applyFill="1"/>
    <xf numFmtId="164" fontId="3" fillId="3" borderId="0" xfId="0" applyNumberFormat="1" applyFont="1" applyFill="1"/>
    <xf numFmtId="14" fontId="3" fillId="0" borderId="0" xfId="0" applyNumberFormat="1" applyFont="1"/>
    <xf numFmtId="0" fontId="3" fillId="5" borderId="0" xfId="0" applyFont="1" applyFill="1"/>
    <xf numFmtId="164" fontId="3" fillId="5" borderId="0" xfId="0" applyNumberFormat="1" applyFont="1" applyFill="1"/>
    <xf numFmtId="0" fontId="3" fillId="2" borderId="0" xfId="0" applyFont="1" applyFill="1" applyAlignment="1">
      <alignment wrapText="1"/>
    </xf>
    <xf numFmtId="0" fontId="3" fillId="3" borderId="0" xfId="0" applyFont="1" applyFill="1" applyAlignment="1">
      <alignment wrapText="1"/>
    </xf>
    <xf numFmtId="164" fontId="3" fillId="0" borderId="0" xfId="0" applyNumberFormat="1" applyFont="1"/>
    <xf numFmtId="0" fontId="3" fillId="0" borderId="0" xfId="0" applyFont="1" applyAlignment="1">
      <alignment horizontal="left" wrapText="1"/>
    </xf>
    <xf numFmtId="167" fontId="3" fillId="0" borderId="0" xfId="0" applyNumberFormat="1" applyFont="1" applyAlignment="1">
      <alignment wrapText="1"/>
    </xf>
    <xf numFmtId="0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AF0FA"/>
      <color rgb="FFF6E3F9"/>
      <color rgb="FFD4DCFF"/>
      <color rgb="FFF9FAEB"/>
      <color rgb="FFF4F6DD"/>
      <color rgb="FFDBE4F5"/>
      <color rgb="FFF7DFEC"/>
      <color rgb="FFE8F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84DCB-2B0D-3F40-A21B-E31D7AE41EC2}">
  <dimension ref="A1:P44"/>
  <sheetViews>
    <sheetView tabSelected="1" zoomScale="110" zoomScaleNormal="124" workbookViewId="0">
      <selection activeCell="D12" sqref="D12"/>
    </sheetView>
  </sheetViews>
  <sheetFormatPr baseColWidth="10" defaultRowHeight="16" x14ac:dyDescent="0.2"/>
  <cols>
    <col min="1" max="1" width="19.83203125" style="8" customWidth="1"/>
    <col min="2" max="2" width="7.33203125" style="8" customWidth="1"/>
    <col min="3" max="3" width="51.6640625" customWidth="1"/>
    <col min="4" max="5" width="8.5" customWidth="1"/>
    <col min="6" max="6" width="8.5" style="2" customWidth="1"/>
    <col min="7" max="8" width="8.5" customWidth="1"/>
    <col min="9" max="9" width="8.5" style="2" customWidth="1"/>
    <col min="10" max="10" width="10.33203125" customWidth="1"/>
    <col min="11" max="11" width="9.5" customWidth="1"/>
    <col min="12" max="12" width="8.33203125" style="2" customWidth="1"/>
    <col min="13" max="13" width="6.6640625" customWidth="1"/>
    <col min="14" max="14" width="7.33203125" customWidth="1"/>
    <col min="15" max="15" width="6.83203125" customWidth="1"/>
    <col min="16" max="16" width="10.1640625" customWidth="1"/>
  </cols>
  <sheetData>
    <row r="1" spans="1:16" s="1" customFormat="1" ht="51" x14ac:dyDescent="0.2">
      <c r="A1" s="10" t="s">
        <v>0</v>
      </c>
      <c r="B1" s="28" t="s">
        <v>1</v>
      </c>
      <c r="C1" s="10"/>
      <c r="D1" s="10" t="s">
        <v>46</v>
      </c>
      <c r="E1" s="10" t="s">
        <v>43</v>
      </c>
      <c r="F1" s="11" t="s">
        <v>44</v>
      </c>
      <c r="G1" s="10" t="s">
        <v>2</v>
      </c>
      <c r="H1" s="10" t="s">
        <v>43</v>
      </c>
      <c r="I1" s="11" t="s">
        <v>44</v>
      </c>
      <c r="J1" s="10" t="s">
        <v>3</v>
      </c>
      <c r="K1" s="10" t="s">
        <v>43</v>
      </c>
      <c r="L1" s="11" t="s">
        <v>44</v>
      </c>
      <c r="M1" s="10" t="s">
        <v>45</v>
      </c>
      <c r="N1" s="10" t="s">
        <v>48</v>
      </c>
      <c r="O1" s="10"/>
      <c r="P1" s="10"/>
    </row>
    <row r="2" spans="1:16" s="3" customFormat="1" x14ac:dyDescent="0.2">
      <c r="A2" s="12" t="s">
        <v>41</v>
      </c>
      <c r="B2" s="12">
        <v>1</v>
      </c>
      <c r="C2" s="12" t="s">
        <v>4</v>
      </c>
      <c r="D2" s="12">
        <v>3</v>
      </c>
      <c r="E2" s="12">
        <v>3</v>
      </c>
      <c r="F2" s="13">
        <f>IF(E2&gt;0,E2/D2,"")</f>
        <v>1</v>
      </c>
      <c r="G2" s="12">
        <v>3</v>
      </c>
      <c r="H2" s="12">
        <v>3</v>
      </c>
      <c r="I2" s="13">
        <f>IF(H2&gt;0,H2/G2,"")</f>
        <v>1</v>
      </c>
      <c r="J2" s="12">
        <v>1</v>
      </c>
      <c r="K2" s="12">
        <v>1</v>
      </c>
      <c r="L2" s="13">
        <f>IF(K2&gt;0,K2/J2,"")</f>
        <v>1</v>
      </c>
      <c r="M2" s="12" t="str">
        <f>IF(F2=1,"x","")</f>
        <v>x</v>
      </c>
      <c r="N2" s="12" t="str">
        <f>IF(L2=1,"x","")</f>
        <v>x</v>
      </c>
      <c r="O2" s="12"/>
      <c r="P2" s="12"/>
    </row>
    <row r="3" spans="1:16" s="3" customFormat="1" x14ac:dyDescent="0.2">
      <c r="A3" s="12"/>
      <c r="B3" s="12">
        <v>2</v>
      </c>
      <c r="C3" s="12" t="s">
        <v>5</v>
      </c>
      <c r="D3" s="12">
        <v>4</v>
      </c>
      <c r="E3" s="12">
        <v>4</v>
      </c>
      <c r="F3" s="13">
        <f t="shared" ref="F3:F37" si="0">IF(E3&gt;0,E3/D3,"")</f>
        <v>1</v>
      </c>
      <c r="G3" s="12">
        <v>3</v>
      </c>
      <c r="H3" s="12">
        <v>2</v>
      </c>
      <c r="I3" s="13">
        <f t="shared" ref="I3:I38" si="1">IF(H3&gt;0,H3/G3,"")</f>
        <v>0.66666666666666663</v>
      </c>
      <c r="J3" s="12">
        <v>1</v>
      </c>
      <c r="K3" s="12">
        <v>1</v>
      </c>
      <c r="L3" s="13">
        <f t="shared" ref="L3:L38" si="2">IF(K3&gt;0,K3/J3,"")</f>
        <v>1</v>
      </c>
      <c r="M3" s="12" t="str">
        <f t="shared" ref="M3:M37" si="3">IF(F3=1,"x","")</f>
        <v>x</v>
      </c>
      <c r="N3" s="12" t="str">
        <f t="shared" ref="N3:N37" si="4">IF(L3=1,"x","")</f>
        <v>x</v>
      </c>
      <c r="O3" s="12"/>
      <c r="P3" s="12"/>
    </row>
    <row r="4" spans="1:16" s="3" customFormat="1" x14ac:dyDescent="0.2">
      <c r="A4" s="12"/>
      <c r="B4" s="12">
        <v>3</v>
      </c>
      <c r="C4" s="12" t="s">
        <v>6</v>
      </c>
      <c r="D4" s="12">
        <v>2</v>
      </c>
      <c r="E4" s="12">
        <v>2</v>
      </c>
      <c r="F4" s="13">
        <f t="shared" si="0"/>
        <v>1</v>
      </c>
      <c r="G4" s="12">
        <v>2</v>
      </c>
      <c r="H4" s="12">
        <v>2</v>
      </c>
      <c r="I4" s="13">
        <f t="shared" si="1"/>
        <v>1</v>
      </c>
      <c r="J4" s="12">
        <v>1</v>
      </c>
      <c r="K4" s="12">
        <v>1</v>
      </c>
      <c r="L4" s="13">
        <f t="shared" si="2"/>
        <v>1</v>
      </c>
      <c r="M4" s="12" t="str">
        <f t="shared" si="3"/>
        <v>x</v>
      </c>
      <c r="N4" s="12" t="str">
        <f t="shared" si="4"/>
        <v>x</v>
      </c>
      <c r="O4" s="12"/>
      <c r="P4" s="12"/>
    </row>
    <row r="5" spans="1:16" s="3" customFormat="1" x14ac:dyDescent="0.2">
      <c r="A5" s="12"/>
      <c r="B5" s="12">
        <v>4</v>
      </c>
      <c r="C5" s="12" t="s">
        <v>7</v>
      </c>
      <c r="D5" s="12">
        <v>3</v>
      </c>
      <c r="E5" s="12">
        <v>3</v>
      </c>
      <c r="F5" s="13">
        <f t="shared" si="0"/>
        <v>1</v>
      </c>
      <c r="G5" s="12">
        <v>3</v>
      </c>
      <c r="H5" s="12">
        <v>3</v>
      </c>
      <c r="I5" s="13">
        <f t="shared" si="1"/>
        <v>1</v>
      </c>
      <c r="J5" s="12">
        <v>1</v>
      </c>
      <c r="K5" s="12">
        <v>1</v>
      </c>
      <c r="L5" s="13">
        <f t="shared" si="2"/>
        <v>1</v>
      </c>
      <c r="M5" s="12" t="str">
        <f t="shared" si="3"/>
        <v>x</v>
      </c>
      <c r="N5" s="12" t="str">
        <f t="shared" si="4"/>
        <v>x</v>
      </c>
      <c r="O5" s="12"/>
      <c r="P5" s="12"/>
    </row>
    <row r="6" spans="1:16" s="3" customFormat="1" x14ac:dyDescent="0.2">
      <c r="A6" s="12"/>
      <c r="B6" s="12">
        <v>5</v>
      </c>
      <c r="C6" s="12" t="s">
        <v>8</v>
      </c>
      <c r="D6" s="12">
        <v>5</v>
      </c>
      <c r="E6" s="12">
        <v>5</v>
      </c>
      <c r="F6" s="13">
        <f t="shared" si="0"/>
        <v>1</v>
      </c>
      <c r="G6" s="12">
        <v>3</v>
      </c>
      <c r="H6" s="12">
        <v>3</v>
      </c>
      <c r="I6" s="13">
        <f t="shared" si="1"/>
        <v>1</v>
      </c>
      <c r="J6" s="12">
        <v>1</v>
      </c>
      <c r="K6" s="12">
        <v>1</v>
      </c>
      <c r="L6" s="13">
        <f t="shared" si="2"/>
        <v>1</v>
      </c>
      <c r="M6" s="12" t="str">
        <f t="shared" si="3"/>
        <v>x</v>
      </c>
      <c r="N6" s="12" t="str">
        <f t="shared" si="4"/>
        <v>x</v>
      </c>
      <c r="O6" s="12"/>
      <c r="P6" s="12"/>
    </row>
    <row r="7" spans="1:16" s="3" customFormat="1" x14ac:dyDescent="0.2">
      <c r="A7" s="12"/>
      <c r="B7" s="12">
        <v>6</v>
      </c>
      <c r="C7" s="12" t="s">
        <v>9</v>
      </c>
      <c r="D7" s="12">
        <v>4</v>
      </c>
      <c r="E7" s="12">
        <v>4</v>
      </c>
      <c r="F7" s="13">
        <f t="shared" si="0"/>
        <v>1</v>
      </c>
      <c r="G7" s="12">
        <v>2</v>
      </c>
      <c r="H7" s="12">
        <v>2</v>
      </c>
      <c r="I7" s="13">
        <f t="shared" si="1"/>
        <v>1</v>
      </c>
      <c r="J7" s="12">
        <v>1</v>
      </c>
      <c r="K7" s="12">
        <v>1</v>
      </c>
      <c r="L7" s="13">
        <f t="shared" si="2"/>
        <v>1</v>
      </c>
      <c r="M7" s="12" t="str">
        <f t="shared" si="3"/>
        <v>x</v>
      </c>
      <c r="N7" s="12" t="str">
        <f t="shared" si="4"/>
        <v>x</v>
      </c>
      <c r="O7" s="12"/>
      <c r="P7" s="12"/>
    </row>
    <row r="8" spans="1:16" s="3" customFormat="1" x14ac:dyDescent="0.2">
      <c r="A8" s="12"/>
      <c r="B8" s="12">
        <v>7</v>
      </c>
      <c r="C8" s="12" t="s">
        <v>10</v>
      </c>
      <c r="D8" s="12">
        <v>4</v>
      </c>
      <c r="E8" s="12">
        <v>4</v>
      </c>
      <c r="F8" s="13">
        <f t="shared" si="0"/>
        <v>1</v>
      </c>
      <c r="G8" s="12">
        <v>1</v>
      </c>
      <c r="H8" s="12">
        <v>1</v>
      </c>
      <c r="I8" s="13">
        <f t="shared" si="1"/>
        <v>1</v>
      </c>
      <c r="J8" s="12">
        <v>2</v>
      </c>
      <c r="K8" s="12">
        <v>2</v>
      </c>
      <c r="L8" s="13">
        <f t="shared" si="2"/>
        <v>1</v>
      </c>
      <c r="M8" s="12" t="str">
        <f t="shared" si="3"/>
        <v>x</v>
      </c>
      <c r="N8" s="12" t="str">
        <f t="shared" si="4"/>
        <v>x</v>
      </c>
      <c r="O8" s="12"/>
      <c r="P8" s="12"/>
    </row>
    <row r="9" spans="1:16" s="3" customFormat="1" x14ac:dyDescent="0.2">
      <c r="A9" s="12"/>
      <c r="B9" s="12">
        <v>8</v>
      </c>
      <c r="C9" s="12" t="s">
        <v>11</v>
      </c>
      <c r="D9" s="12">
        <v>7</v>
      </c>
      <c r="E9" s="12">
        <v>7</v>
      </c>
      <c r="F9" s="13">
        <f t="shared" si="0"/>
        <v>1</v>
      </c>
      <c r="G9" s="12">
        <v>2</v>
      </c>
      <c r="H9" s="12">
        <v>7</v>
      </c>
      <c r="I9" s="13">
        <f t="shared" si="1"/>
        <v>3.5</v>
      </c>
      <c r="J9" s="12">
        <v>2</v>
      </c>
      <c r="K9" s="12">
        <v>2</v>
      </c>
      <c r="L9" s="13">
        <f t="shared" si="2"/>
        <v>1</v>
      </c>
      <c r="M9" s="12" t="str">
        <f t="shared" si="3"/>
        <v>x</v>
      </c>
      <c r="N9" s="12" t="str">
        <f t="shared" si="4"/>
        <v>x</v>
      </c>
      <c r="O9" s="12"/>
      <c r="P9" s="12"/>
    </row>
    <row r="10" spans="1:16" s="4" customFormat="1" x14ac:dyDescent="0.2">
      <c r="A10" s="14"/>
      <c r="B10" s="14">
        <v>9</v>
      </c>
      <c r="C10" s="14" t="s">
        <v>12</v>
      </c>
      <c r="D10" s="14">
        <v>8</v>
      </c>
      <c r="E10" s="14"/>
      <c r="F10" s="15" t="str">
        <f t="shared" si="0"/>
        <v/>
      </c>
      <c r="G10" s="14">
        <v>0</v>
      </c>
      <c r="H10" s="14"/>
      <c r="I10" s="15" t="str">
        <f t="shared" si="1"/>
        <v/>
      </c>
      <c r="J10" s="14">
        <v>3</v>
      </c>
      <c r="K10" s="14"/>
      <c r="L10" s="15" t="str">
        <f t="shared" si="2"/>
        <v/>
      </c>
      <c r="M10" s="14" t="str">
        <f t="shared" si="3"/>
        <v/>
      </c>
      <c r="N10" s="14" t="str">
        <f t="shared" si="4"/>
        <v/>
      </c>
      <c r="O10" s="14"/>
      <c r="P10" s="14"/>
    </row>
    <row r="11" spans="1:16" s="3" customFormat="1" x14ac:dyDescent="0.2">
      <c r="A11" s="12"/>
      <c r="B11" s="12">
        <v>10</v>
      </c>
      <c r="C11" s="12" t="s">
        <v>13</v>
      </c>
      <c r="D11" s="12">
        <v>9</v>
      </c>
      <c r="E11" s="12">
        <v>9</v>
      </c>
      <c r="F11" s="13">
        <f t="shared" si="0"/>
        <v>1</v>
      </c>
      <c r="G11" s="12">
        <v>8</v>
      </c>
      <c r="H11" s="12">
        <f>E11-1</f>
        <v>8</v>
      </c>
      <c r="I11" s="13">
        <f t="shared" si="1"/>
        <v>1</v>
      </c>
      <c r="J11" s="12">
        <v>2</v>
      </c>
      <c r="K11" s="12">
        <v>2</v>
      </c>
      <c r="L11" s="13">
        <f t="shared" si="2"/>
        <v>1</v>
      </c>
      <c r="M11" s="12" t="str">
        <f t="shared" si="3"/>
        <v>x</v>
      </c>
      <c r="N11" s="12" t="str">
        <f t="shared" si="4"/>
        <v>x</v>
      </c>
      <c r="O11" s="12"/>
      <c r="P11" s="12"/>
    </row>
    <row r="12" spans="1:16" s="3" customFormat="1" x14ac:dyDescent="0.2">
      <c r="A12" s="12"/>
      <c r="B12" s="12">
        <v>11</v>
      </c>
      <c r="C12" s="12" t="s">
        <v>14</v>
      </c>
      <c r="D12" s="12">
        <v>7</v>
      </c>
      <c r="E12" s="12">
        <v>7</v>
      </c>
      <c r="F12" s="13">
        <f t="shared" si="0"/>
        <v>1</v>
      </c>
      <c r="G12" s="12">
        <v>4</v>
      </c>
      <c r="H12" s="12">
        <v>4</v>
      </c>
      <c r="I12" s="13">
        <f t="shared" si="1"/>
        <v>1</v>
      </c>
      <c r="J12" s="12">
        <v>2</v>
      </c>
      <c r="K12" s="12">
        <v>2</v>
      </c>
      <c r="L12" s="13">
        <f t="shared" si="2"/>
        <v>1</v>
      </c>
      <c r="M12" s="12" t="str">
        <f t="shared" si="3"/>
        <v>x</v>
      </c>
      <c r="N12" s="12" t="str">
        <f t="shared" si="4"/>
        <v>x</v>
      </c>
      <c r="O12" s="12"/>
      <c r="P12" s="12"/>
    </row>
    <row r="13" spans="1:16" s="5" customFormat="1" x14ac:dyDescent="0.2">
      <c r="A13" s="16"/>
      <c r="B13" s="16">
        <v>12</v>
      </c>
      <c r="C13" s="16" t="s">
        <v>15</v>
      </c>
      <c r="D13" s="16">
        <v>10</v>
      </c>
      <c r="E13" s="16">
        <v>7</v>
      </c>
      <c r="F13" s="17">
        <f t="shared" si="0"/>
        <v>0.7</v>
      </c>
      <c r="G13" s="16">
        <v>8</v>
      </c>
      <c r="H13" s="16">
        <v>5</v>
      </c>
      <c r="I13" s="17">
        <f t="shared" si="1"/>
        <v>0.625</v>
      </c>
      <c r="J13" s="16">
        <v>5</v>
      </c>
      <c r="K13" s="16">
        <v>4</v>
      </c>
      <c r="L13" s="17">
        <f t="shared" si="2"/>
        <v>0.8</v>
      </c>
      <c r="M13" s="16" t="str">
        <f t="shared" si="3"/>
        <v/>
      </c>
      <c r="N13" s="16" t="str">
        <f t="shared" si="4"/>
        <v/>
      </c>
      <c r="O13" s="16"/>
      <c r="P13" s="16"/>
    </row>
    <row r="14" spans="1:16" s="3" customFormat="1" x14ac:dyDescent="0.2">
      <c r="A14" s="12" t="s">
        <v>40</v>
      </c>
      <c r="B14" s="12">
        <v>1</v>
      </c>
      <c r="C14" s="12" t="s">
        <v>26</v>
      </c>
      <c r="D14" s="12">
        <v>5</v>
      </c>
      <c r="E14" s="12">
        <v>5</v>
      </c>
      <c r="F14" s="13">
        <f t="shared" si="0"/>
        <v>1</v>
      </c>
      <c r="G14" s="12">
        <v>2</v>
      </c>
      <c r="H14" s="12">
        <v>2</v>
      </c>
      <c r="I14" s="13">
        <f t="shared" si="1"/>
        <v>1</v>
      </c>
      <c r="J14" s="12">
        <v>5</v>
      </c>
      <c r="K14" s="12">
        <v>5</v>
      </c>
      <c r="L14" s="13">
        <f t="shared" si="2"/>
        <v>1</v>
      </c>
      <c r="M14" s="12" t="str">
        <f t="shared" si="3"/>
        <v>x</v>
      </c>
      <c r="N14" s="12" t="str">
        <f t="shared" si="4"/>
        <v>x</v>
      </c>
      <c r="O14" s="12"/>
      <c r="P14" s="12"/>
    </row>
    <row r="15" spans="1:16" s="3" customFormat="1" x14ac:dyDescent="0.2">
      <c r="A15" s="12"/>
      <c r="B15" s="12">
        <v>2</v>
      </c>
      <c r="C15" s="12" t="s">
        <v>27</v>
      </c>
      <c r="D15" s="12">
        <v>10</v>
      </c>
      <c r="E15" s="12">
        <v>10</v>
      </c>
      <c r="F15" s="13">
        <f t="shared" si="0"/>
        <v>1</v>
      </c>
      <c r="G15" s="12">
        <v>4</v>
      </c>
      <c r="H15" s="12">
        <v>4</v>
      </c>
      <c r="I15" s="13">
        <f t="shared" si="1"/>
        <v>1</v>
      </c>
      <c r="J15" s="12">
        <v>4</v>
      </c>
      <c r="K15" s="12">
        <v>4</v>
      </c>
      <c r="L15" s="13">
        <f t="shared" si="2"/>
        <v>1</v>
      </c>
      <c r="M15" s="12" t="str">
        <f t="shared" si="3"/>
        <v>x</v>
      </c>
      <c r="N15" s="12" t="str">
        <f t="shared" si="4"/>
        <v>x</v>
      </c>
      <c r="O15" s="12"/>
      <c r="P15" s="12"/>
    </row>
    <row r="16" spans="1:16" s="3" customFormat="1" x14ac:dyDescent="0.2">
      <c r="A16" s="12"/>
      <c r="B16" s="12">
        <v>3</v>
      </c>
      <c r="C16" s="12" t="s">
        <v>28</v>
      </c>
      <c r="D16" s="12">
        <v>6</v>
      </c>
      <c r="E16" s="12">
        <v>6</v>
      </c>
      <c r="F16" s="13">
        <f t="shared" si="0"/>
        <v>1</v>
      </c>
      <c r="G16" s="12">
        <v>6</v>
      </c>
      <c r="H16" s="12">
        <f>E16</f>
        <v>6</v>
      </c>
      <c r="I16" s="13">
        <f t="shared" si="1"/>
        <v>1</v>
      </c>
      <c r="J16" s="12">
        <v>2</v>
      </c>
      <c r="K16" s="12">
        <v>2</v>
      </c>
      <c r="L16" s="13">
        <f t="shared" si="2"/>
        <v>1</v>
      </c>
      <c r="M16" s="12" t="str">
        <f t="shared" si="3"/>
        <v>x</v>
      </c>
      <c r="N16" s="12" t="str">
        <f t="shared" si="4"/>
        <v>x</v>
      </c>
      <c r="O16" s="12"/>
      <c r="P16" s="12"/>
    </row>
    <row r="17" spans="1:16" s="3" customFormat="1" x14ac:dyDescent="0.2">
      <c r="A17" s="12"/>
      <c r="B17" s="12">
        <v>4</v>
      </c>
      <c r="C17" s="12" t="s">
        <v>39</v>
      </c>
      <c r="D17" s="12">
        <v>16</v>
      </c>
      <c r="E17" s="12">
        <v>16</v>
      </c>
      <c r="F17" s="13">
        <f t="shared" si="0"/>
        <v>1</v>
      </c>
      <c r="G17" s="12">
        <v>7</v>
      </c>
      <c r="H17" s="12">
        <v>7</v>
      </c>
      <c r="I17" s="13">
        <f t="shared" si="1"/>
        <v>1</v>
      </c>
      <c r="J17" s="12">
        <v>3</v>
      </c>
      <c r="K17" s="12">
        <v>3</v>
      </c>
      <c r="L17" s="13">
        <f t="shared" si="2"/>
        <v>1</v>
      </c>
      <c r="M17" s="12" t="str">
        <f t="shared" si="3"/>
        <v>x</v>
      </c>
      <c r="N17" s="12" t="str">
        <f t="shared" si="4"/>
        <v>x</v>
      </c>
      <c r="O17" s="12"/>
      <c r="P17" s="12"/>
    </row>
    <row r="18" spans="1:16" s="3" customFormat="1" x14ac:dyDescent="0.2">
      <c r="A18" s="12"/>
      <c r="B18" s="12">
        <v>5</v>
      </c>
      <c r="C18" s="12" t="s">
        <v>29</v>
      </c>
      <c r="D18" s="12">
        <v>12</v>
      </c>
      <c r="E18" s="12">
        <v>12</v>
      </c>
      <c r="F18" s="13">
        <f t="shared" si="0"/>
        <v>1</v>
      </c>
      <c r="G18" s="12">
        <v>5</v>
      </c>
      <c r="H18" s="12">
        <v>5</v>
      </c>
      <c r="I18" s="13">
        <f t="shared" si="1"/>
        <v>1</v>
      </c>
      <c r="J18" s="12">
        <v>4</v>
      </c>
      <c r="K18" s="12">
        <v>4</v>
      </c>
      <c r="L18" s="13">
        <f t="shared" si="2"/>
        <v>1</v>
      </c>
      <c r="M18" s="12" t="str">
        <f t="shared" si="3"/>
        <v>x</v>
      </c>
      <c r="N18" s="12" t="str">
        <f t="shared" si="4"/>
        <v>x</v>
      </c>
      <c r="O18" s="12"/>
      <c r="P18" s="12"/>
    </row>
    <row r="19" spans="1:16" s="3" customFormat="1" x14ac:dyDescent="0.2">
      <c r="A19" s="12"/>
      <c r="B19" s="12">
        <v>6</v>
      </c>
      <c r="C19" s="12" t="s">
        <v>30</v>
      </c>
      <c r="D19" s="12">
        <v>10</v>
      </c>
      <c r="E19" s="12">
        <v>10</v>
      </c>
      <c r="F19" s="13">
        <f t="shared" si="0"/>
        <v>1</v>
      </c>
      <c r="G19" s="12">
        <v>7</v>
      </c>
      <c r="H19" s="12">
        <f>E19-3</f>
        <v>7</v>
      </c>
      <c r="I19" s="13">
        <f t="shared" si="1"/>
        <v>1</v>
      </c>
      <c r="J19" s="12">
        <v>4</v>
      </c>
      <c r="K19" s="12">
        <v>4</v>
      </c>
      <c r="L19" s="13">
        <f t="shared" si="2"/>
        <v>1</v>
      </c>
      <c r="M19" s="12" t="str">
        <f t="shared" si="3"/>
        <v>x</v>
      </c>
      <c r="N19" s="12" t="str">
        <f t="shared" si="4"/>
        <v>x</v>
      </c>
      <c r="O19" s="12"/>
      <c r="P19" s="12"/>
    </row>
    <row r="20" spans="1:16" s="3" customFormat="1" x14ac:dyDescent="0.2">
      <c r="A20" s="12"/>
      <c r="B20" s="12">
        <v>7</v>
      </c>
      <c r="C20" s="12" t="s">
        <v>31</v>
      </c>
      <c r="D20" s="12">
        <v>13</v>
      </c>
      <c r="E20" s="12">
        <v>13</v>
      </c>
      <c r="F20" s="13">
        <f t="shared" si="0"/>
        <v>1</v>
      </c>
      <c r="G20" s="12">
        <v>5</v>
      </c>
      <c r="H20" s="12">
        <v>5</v>
      </c>
      <c r="I20" s="13">
        <f t="shared" si="1"/>
        <v>1</v>
      </c>
      <c r="J20" s="12">
        <v>2</v>
      </c>
      <c r="K20" s="12">
        <v>2</v>
      </c>
      <c r="L20" s="13">
        <f t="shared" si="2"/>
        <v>1</v>
      </c>
      <c r="M20" s="12" t="str">
        <f t="shared" si="3"/>
        <v>x</v>
      </c>
      <c r="N20" s="12" t="str">
        <f t="shared" si="4"/>
        <v>x</v>
      </c>
      <c r="O20" s="12"/>
      <c r="P20" s="12"/>
    </row>
    <row r="21" spans="1:16" s="3" customFormat="1" x14ac:dyDescent="0.2">
      <c r="A21" s="12"/>
      <c r="B21" s="12">
        <v>8</v>
      </c>
      <c r="C21" s="12" t="s">
        <v>32</v>
      </c>
      <c r="D21" s="12">
        <v>13</v>
      </c>
      <c r="E21" s="12">
        <v>13</v>
      </c>
      <c r="F21" s="13">
        <f t="shared" si="0"/>
        <v>1</v>
      </c>
      <c r="G21" s="12">
        <v>6</v>
      </c>
      <c r="H21" s="12">
        <v>6</v>
      </c>
      <c r="I21" s="13">
        <f t="shared" si="1"/>
        <v>1</v>
      </c>
      <c r="J21" s="12">
        <v>4</v>
      </c>
      <c r="K21" s="12">
        <v>4</v>
      </c>
      <c r="L21" s="13">
        <f t="shared" si="2"/>
        <v>1</v>
      </c>
      <c r="M21" s="12" t="str">
        <f t="shared" si="3"/>
        <v>x</v>
      </c>
      <c r="N21" s="12" t="str">
        <f t="shared" si="4"/>
        <v>x</v>
      </c>
      <c r="O21" s="12"/>
      <c r="P21" s="12"/>
    </row>
    <row r="22" spans="1:16" s="5" customFormat="1" x14ac:dyDescent="0.2">
      <c r="A22" s="16"/>
      <c r="B22" s="16">
        <v>9</v>
      </c>
      <c r="C22" s="16" t="s">
        <v>33</v>
      </c>
      <c r="D22" s="16">
        <v>11</v>
      </c>
      <c r="E22" s="16">
        <v>2</v>
      </c>
      <c r="F22" s="17">
        <f t="shared" si="0"/>
        <v>0.18181818181818182</v>
      </c>
      <c r="G22" s="16">
        <v>10</v>
      </c>
      <c r="H22" s="16">
        <v>2</v>
      </c>
      <c r="I22" s="17">
        <f t="shared" si="1"/>
        <v>0.2</v>
      </c>
      <c r="J22" s="16">
        <v>5</v>
      </c>
      <c r="K22" s="16">
        <v>2</v>
      </c>
      <c r="L22" s="17">
        <f t="shared" si="2"/>
        <v>0.4</v>
      </c>
      <c r="M22" s="16" t="str">
        <f t="shared" si="3"/>
        <v/>
      </c>
      <c r="N22" s="16" t="str">
        <f t="shared" si="4"/>
        <v/>
      </c>
      <c r="O22" s="16"/>
      <c r="P22" s="16"/>
    </row>
    <row r="23" spans="1:16" s="3" customFormat="1" x14ac:dyDescent="0.2">
      <c r="A23" s="12"/>
      <c r="B23" s="12">
        <v>10</v>
      </c>
      <c r="C23" s="12" t="s">
        <v>34</v>
      </c>
      <c r="D23" s="12">
        <v>9</v>
      </c>
      <c r="E23" s="12">
        <v>9</v>
      </c>
      <c r="F23" s="13">
        <f t="shared" si="0"/>
        <v>1</v>
      </c>
      <c r="G23" s="12">
        <v>8</v>
      </c>
      <c r="H23" s="12">
        <v>8</v>
      </c>
      <c r="I23" s="13">
        <f t="shared" si="1"/>
        <v>1</v>
      </c>
      <c r="J23" s="12">
        <v>4</v>
      </c>
      <c r="K23" s="12">
        <v>4</v>
      </c>
      <c r="L23" s="13">
        <f t="shared" si="2"/>
        <v>1</v>
      </c>
      <c r="M23" s="12" t="str">
        <f t="shared" si="3"/>
        <v>x</v>
      </c>
      <c r="N23" s="12" t="str">
        <f t="shared" si="4"/>
        <v>x</v>
      </c>
      <c r="O23" s="12"/>
      <c r="P23" s="12"/>
    </row>
    <row r="24" spans="1:16" s="3" customFormat="1" x14ac:dyDescent="0.2">
      <c r="A24" s="12"/>
      <c r="B24" s="12">
        <v>11</v>
      </c>
      <c r="C24" s="12" t="s">
        <v>38</v>
      </c>
      <c r="D24" s="12">
        <v>16</v>
      </c>
      <c r="E24" s="12">
        <v>16</v>
      </c>
      <c r="F24" s="13">
        <f t="shared" si="0"/>
        <v>1</v>
      </c>
      <c r="G24" s="12">
        <v>5</v>
      </c>
      <c r="H24" s="12">
        <v>5</v>
      </c>
      <c r="I24" s="13">
        <f t="shared" si="1"/>
        <v>1</v>
      </c>
      <c r="J24" s="12">
        <v>4</v>
      </c>
      <c r="K24" s="12">
        <v>4</v>
      </c>
      <c r="L24" s="13">
        <f t="shared" si="2"/>
        <v>1</v>
      </c>
      <c r="M24" s="12" t="str">
        <f t="shared" si="3"/>
        <v>x</v>
      </c>
      <c r="N24" s="12" t="str">
        <f t="shared" si="4"/>
        <v>x</v>
      </c>
      <c r="O24" s="12"/>
      <c r="P24" s="12"/>
    </row>
    <row r="25" spans="1:16" s="3" customFormat="1" x14ac:dyDescent="0.2">
      <c r="A25" s="12"/>
      <c r="B25" s="12">
        <v>12</v>
      </c>
      <c r="C25" s="12" t="s">
        <v>35</v>
      </c>
      <c r="D25" s="12">
        <v>7</v>
      </c>
      <c r="E25" s="12">
        <v>7</v>
      </c>
      <c r="F25" s="13">
        <f t="shared" si="0"/>
        <v>1</v>
      </c>
      <c r="G25" s="12">
        <v>3</v>
      </c>
      <c r="H25" s="12">
        <v>3</v>
      </c>
      <c r="I25" s="13">
        <f t="shared" si="1"/>
        <v>1</v>
      </c>
      <c r="J25" s="12">
        <v>4</v>
      </c>
      <c r="K25" s="12">
        <v>4</v>
      </c>
      <c r="L25" s="13">
        <f t="shared" si="2"/>
        <v>1</v>
      </c>
      <c r="M25" s="12" t="str">
        <f t="shared" si="3"/>
        <v>x</v>
      </c>
      <c r="N25" s="12" t="str">
        <f t="shared" si="4"/>
        <v>x</v>
      </c>
      <c r="O25" s="12"/>
      <c r="P25" s="12"/>
    </row>
    <row r="26" spans="1:16" s="3" customFormat="1" x14ac:dyDescent="0.2">
      <c r="A26" s="12" t="s">
        <v>42</v>
      </c>
      <c r="B26" s="12">
        <v>1</v>
      </c>
      <c r="C26" s="12" t="s">
        <v>16</v>
      </c>
      <c r="D26" s="12">
        <v>11</v>
      </c>
      <c r="E26" s="12">
        <v>11</v>
      </c>
      <c r="F26" s="13">
        <f t="shared" si="0"/>
        <v>1</v>
      </c>
      <c r="G26" s="12">
        <v>4</v>
      </c>
      <c r="H26" s="12">
        <v>4</v>
      </c>
      <c r="I26" s="13">
        <f t="shared" si="1"/>
        <v>1</v>
      </c>
      <c r="J26" s="12">
        <v>3</v>
      </c>
      <c r="K26" s="12">
        <v>3</v>
      </c>
      <c r="L26" s="13">
        <f t="shared" si="2"/>
        <v>1</v>
      </c>
      <c r="M26" s="12" t="str">
        <f t="shared" si="3"/>
        <v>x</v>
      </c>
      <c r="N26" s="12" t="str">
        <f t="shared" si="4"/>
        <v>x</v>
      </c>
      <c r="O26" s="12"/>
      <c r="P26" s="12"/>
    </row>
    <row r="27" spans="1:16" s="4" customFormat="1" x14ac:dyDescent="0.2">
      <c r="A27" s="14"/>
      <c r="B27" s="14">
        <v>2</v>
      </c>
      <c r="C27" s="14" t="s">
        <v>17</v>
      </c>
      <c r="D27" s="14">
        <v>4</v>
      </c>
      <c r="E27" s="14"/>
      <c r="F27" s="15" t="str">
        <f t="shared" si="0"/>
        <v/>
      </c>
      <c r="G27" s="14">
        <v>0</v>
      </c>
      <c r="H27" s="14"/>
      <c r="I27" s="15" t="str">
        <f t="shared" si="1"/>
        <v/>
      </c>
      <c r="J27" s="14">
        <v>3</v>
      </c>
      <c r="K27" s="14"/>
      <c r="L27" s="15" t="str">
        <f t="shared" si="2"/>
        <v/>
      </c>
      <c r="M27" s="14" t="str">
        <f t="shared" si="3"/>
        <v/>
      </c>
      <c r="N27" s="14" t="str">
        <f t="shared" si="4"/>
        <v/>
      </c>
      <c r="O27" s="14"/>
      <c r="P27" s="14"/>
    </row>
    <row r="28" spans="1:16" s="4" customFormat="1" x14ac:dyDescent="0.2">
      <c r="A28" s="14"/>
      <c r="B28" s="14">
        <v>3</v>
      </c>
      <c r="C28" s="14" t="s">
        <v>18</v>
      </c>
      <c r="D28" s="14">
        <v>5</v>
      </c>
      <c r="E28" s="14"/>
      <c r="F28" s="15" t="str">
        <f t="shared" si="0"/>
        <v/>
      </c>
      <c r="G28" s="14">
        <v>0</v>
      </c>
      <c r="H28" s="14"/>
      <c r="I28" s="15" t="str">
        <f t="shared" si="1"/>
        <v/>
      </c>
      <c r="J28" s="14">
        <v>2</v>
      </c>
      <c r="K28" s="14"/>
      <c r="L28" s="15" t="str">
        <f t="shared" si="2"/>
        <v/>
      </c>
      <c r="M28" s="14" t="str">
        <f t="shared" si="3"/>
        <v/>
      </c>
      <c r="N28" s="14" t="str">
        <f t="shared" si="4"/>
        <v/>
      </c>
      <c r="O28" s="14"/>
      <c r="P28" s="14"/>
    </row>
    <row r="29" spans="1:16" s="3" customFormat="1" x14ac:dyDescent="0.2">
      <c r="A29" s="12"/>
      <c r="B29" s="12">
        <v>4</v>
      </c>
      <c r="C29" s="12" t="s">
        <v>19</v>
      </c>
      <c r="D29" s="12">
        <v>6</v>
      </c>
      <c r="E29" s="12">
        <v>6</v>
      </c>
      <c r="F29" s="13">
        <f t="shared" si="0"/>
        <v>1</v>
      </c>
      <c r="G29" s="12">
        <v>3</v>
      </c>
      <c r="H29" s="12">
        <v>3</v>
      </c>
      <c r="I29" s="13">
        <f t="shared" si="1"/>
        <v>1</v>
      </c>
      <c r="J29" s="12">
        <v>1</v>
      </c>
      <c r="K29" s="12">
        <v>1</v>
      </c>
      <c r="L29" s="13">
        <f t="shared" si="2"/>
        <v>1</v>
      </c>
      <c r="M29" s="12" t="str">
        <f t="shared" si="3"/>
        <v>x</v>
      </c>
      <c r="N29" s="12" t="str">
        <f t="shared" si="4"/>
        <v>x</v>
      </c>
      <c r="O29" s="12"/>
      <c r="P29" s="12"/>
    </row>
    <row r="30" spans="1:16" s="3" customFormat="1" x14ac:dyDescent="0.2">
      <c r="A30" s="12"/>
      <c r="B30" s="12">
        <v>5</v>
      </c>
      <c r="C30" s="12" t="s">
        <v>20</v>
      </c>
      <c r="D30" s="12">
        <v>9</v>
      </c>
      <c r="E30" s="12">
        <v>9</v>
      </c>
      <c r="F30" s="13">
        <f t="shared" si="0"/>
        <v>1</v>
      </c>
      <c r="G30" s="12">
        <v>1</v>
      </c>
      <c r="H30" s="12">
        <v>1</v>
      </c>
      <c r="I30" s="13">
        <f t="shared" si="1"/>
        <v>1</v>
      </c>
      <c r="J30" s="12">
        <v>1</v>
      </c>
      <c r="K30" s="12">
        <v>1</v>
      </c>
      <c r="L30" s="13">
        <f t="shared" si="2"/>
        <v>1</v>
      </c>
      <c r="M30" s="12" t="str">
        <f t="shared" si="3"/>
        <v>x</v>
      </c>
      <c r="N30" s="12" t="str">
        <f t="shared" si="4"/>
        <v>x</v>
      </c>
      <c r="O30" s="12"/>
      <c r="P30" s="12"/>
    </row>
    <row r="31" spans="1:16" s="3" customFormat="1" x14ac:dyDescent="0.2">
      <c r="A31" s="12"/>
      <c r="B31" s="12">
        <v>6</v>
      </c>
      <c r="C31" s="12" t="s">
        <v>21</v>
      </c>
      <c r="D31" s="12">
        <v>6</v>
      </c>
      <c r="E31" s="12">
        <v>6</v>
      </c>
      <c r="F31" s="13">
        <f t="shared" si="0"/>
        <v>1</v>
      </c>
      <c r="G31" s="12">
        <v>3</v>
      </c>
      <c r="H31" s="12">
        <v>3</v>
      </c>
      <c r="I31" s="13">
        <f t="shared" si="1"/>
        <v>1</v>
      </c>
      <c r="J31" s="12">
        <v>2</v>
      </c>
      <c r="K31" s="12">
        <v>2</v>
      </c>
      <c r="L31" s="13">
        <f t="shared" si="2"/>
        <v>1</v>
      </c>
      <c r="M31" s="12" t="str">
        <f t="shared" si="3"/>
        <v>x</v>
      </c>
      <c r="N31" s="12" t="str">
        <f t="shared" si="4"/>
        <v>x</v>
      </c>
      <c r="O31" s="12"/>
      <c r="P31" s="12"/>
    </row>
    <row r="32" spans="1:16" s="3" customFormat="1" x14ac:dyDescent="0.2">
      <c r="A32" s="12"/>
      <c r="B32" s="12">
        <v>7</v>
      </c>
      <c r="C32" s="12" t="s">
        <v>22</v>
      </c>
      <c r="D32" s="12">
        <v>10</v>
      </c>
      <c r="E32" s="12">
        <v>10</v>
      </c>
      <c r="F32" s="13">
        <f t="shared" si="0"/>
        <v>1</v>
      </c>
      <c r="G32" s="12">
        <v>7</v>
      </c>
      <c r="H32" s="12">
        <v>7</v>
      </c>
      <c r="I32" s="13">
        <f t="shared" si="1"/>
        <v>1</v>
      </c>
      <c r="J32" s="12">
        <v>2</v>
      </c>
      <c r="K32" s="12">
        <v>2</v>
      </c>
      <c r="L32" s="13">
        <f t="shared" si="2"/>
        <v>1</v>
      </c>
      <c r="M32" s="12" t="str">
        <f t="shared" si="3"/>
        <v>x</v>
      </c>
      <c r="N32" s="12" t="str">
        <f t="shared" si="4"/>
        <v>x</v>
      </c>
      <c r="O32" s="12"/>
      <c r="P32" s="12"/>
    </row>
    <row r="33" spans="1:16" s="3" customFormat="1" x14ac:dyDescent="0.2">
      <c r="A33" s="12"/>
      <c r="B33" s="12">
        <v>8</v>
      </c>
      <c r="C33" s="12" t="s">
        <v>23</v>
      </c>
      <c r="D33" s="12">
        <v>8</v>
      </c>
      <c r="E33" s="12">
        <v>8</v>
      </c>
      <c r="F33" s="13">
        <f t="shared" si="0"/>
        <v>1</v>
      </c>
      <c r="G33" s="12">
        <v>4</v>
      </c>
      <c r="H33" s="12">
        <v>4</v>
      </c>
      <c r="I33" s="13">
        <f t="shared" si="1"/>
        <v>1</v>
      </c>
      <c r="J33" s="12">
        <v>3</v>
      </c>
      <c r="K33" s="12">
        <v>3</v>
      </c>
      <c r="L33" s="13">
        <f t="shared" si="2"/>
        <v>1</v>
      </c>
      <c r="M33" s="12" t="str">
        <f t="shared" si="3"/>
        <v>x</v>
      </c>
      <c r="N33" s="12" t="str">
        <f t="shared" si="4"/>
        <v>x</v>
      </c>
      <c r="O33" s="12"/>
      <c r="P33" s="12"/>
    </row>
    <row r="34" spans="1:16" s="3" customFormat="1" x14ac:dyDescent="0.2">
      <c r="A34" s="12"/>
      <c r="B34" s="12">
        <v>9</v>
      </c>
      <c r="C34" s="12" t="s">
        <v>24</v>
      </c>
      <c r="D34" s="12">
        <v>7</v>
      </c>
      <c r="E34" s="12">
        <f>H34</f>
        <v>7</v>
      </c>
      <c r="F34" s="13">
        <f t="shared" si="0"/>
        <v>1</v>
      </c>
      <c r="G34" s="12">
        <v>7</v>
      </c>
      <c r="H34" s="12">
        <v>7</v>
      </c>
      <c r="I34" s="13">
        <f t="shared" si="1"/>
        <v>1</v>
      </c>
      <c r="J34" s="12">
        <v>2</v>
      </c>
      <c r="K34" s="12">
        <v>2</v>
      </c>
      <c r="L34" s="13">
        <f t="shared" si="2"/>
        <v>1</v>
      </c>
      <c r="M34" s="12" t="str">
        <f t="shared" si="3"/>
        <v>x</v>
      </c>
      <c r="N34" s="12" t="str">
        <f t="shared" si="4"/>
        <v>x</v>
      </c>
      <c r="O34" s="12"/>
      <c r="P34" s="12"/>
    </row>
    <row r="35" spans="1:16" s="3" customFormat="1" x14ac:dyDescent="0.2">
      <c r="A35" s="12"/>
      <c r="B35" s="12">
        <v>10</v>
      </c>
      <c r="C35" s="12" t="s">
        <v>25</v>
      </c>
      <c r="D35" s="12">
        <v>7</v>
      </c>
      <c r="E35" s="12">
        <v>7</v>
      </c>
      <c r="F35" s="13">
        <f t="shared" si="0"/>
        <v>1</v>
      </c>
      <c r="G35" s="12">
        <v>6</v>
      </c>
      <c r="H35" s="12">
        <v>6</v>
      </c>
      <c r="I35" s="13">
        <f t="shared" si="1"/>
        <v>1</v>
      </c>
      <c r="J35" s="12">
        <v>1</v>
      </c>
      <c r="K35" s="12">
        <v>1</v>
      </c>
      <c r="L35" s="13">
        <f t="shared" si="2"/>
        <v>1</v>
      </c>
      <c r="M35" s="12" t="str">
        <f t="shared" si="3"/>
        <v>x</v>
      </c>
      <c r="N35" s="12" t="str">
        <f t="shared" si="4"/>
        <v>x</v>
      </c>
      <c r="O35" s="12"/>
      <c r="P35" s="12"/>
    </row>
    <row r="36" spans="1:16" s="3" customFormat="1" x14ac:dyDescent="0.2">
      <c r="A36" s="12"/>
      <c r="B36" s="12">
        <v>11</v>
      </c>
      <c r="C36" s="12" t="s">
        <v>36</v>
      </c>
      <c r="D36" s="12">
        <v>9</v>
      </c>
      <c r="E36" s="12">
        <v>9</v>
      </c>
      <c r="F36" s="13">
        <f t="shared" si="0"/>
        <v>1</v>
      </c>
      <c r="G36" s="12">
        <v>2</v>
      </c>
      <c r="H36" s="12">
        <v>2</v>
      </c>
      <c r="I36" s="13">
        <f t="shared" si="1"/>
        <v>1</v>
      </c>
      <c r="J36" s="12">
        <v>2</v>
      </c>
      <c r="K36" s="12">
        <v>2</v>
      </c>
      <c r="L36" s="13">
        <f t="shared" si="2"/>
        <v>1</v>
      </c>
      <c r="M36" s="12" t="str">
        <f t="shared" si="3"/>
        <v>x</v>
      </c>
      <c r="N36" s="12" t="str">
        <f t="shared" si="4"/>
        <v>x</v>
      </c>
      <c r="O36" s="12"/>
      <c r="P36" s="12"/>
    </row>
    <row r="37" spans="1:16" s="3" customFormat="1" x14ac:dyDescent="0.2">
      <c r="A37" s="12"/>
      <c r="B37" s="12">
        <v>12</v>
      </c>
      <c r="C37" s="12" t="s">
        <v>37</v>
      </c>
      <c r="D37" s="12">
        <v>5</v>
      </c>
      <c r="E37" s="12">
        <v>5</v>
      </c>
      <c r="F37" s="13">
        <f t="shared" si="0"/>
        <v>1</v>
      </c>
      <c r="G37" s="12">
        <v>5</v>
      </c>
      <c r="H37" s="12">
        <v>5</v>
      </c>
      <c r="I37" s="13">
        <f t="shared" si="1"/>
        <v>1</v>
      </c>
      <c r="J37" s="12">
        <v>2</v>
      </c>
      <c r="K37" s="12">
        <v>2</v>
      </c>
      <c r="L37" s="13">
        <f t="shared" si="2"/>
        <v>1</v>
      </c>
      <c r="M37" s="12" t="str">
        <f t="shared" si="3"/>
        <v>x</v>
      </c>
      <c r="N37" s="12" t="str">
        <f t="shared" si="4"/>
        <v>x</v>
      </c>
      <c r="O37" s="12"/>
      <c r="P37" s="12"/>
    </row>
    <row r="38" spans="1:16" x14ac:dyDescent="0.2">
      <c r="A38" s="18"/>
      <c r="B38" s="18"/>
      <c r="C38" s="18"/>
      <c r="D38" s="19">
        <f>SUM(D2:D37)-D27-D28-D10</f>
        <v>264</v>
      </c>
      <c r="E38" s="20">
        <f>SUM(E2:E37)</f>
        <v>252</v>
      </c>
      <c r="F38" s="21">
        <f>IF(E38&gt;0,E38/D38,"")</f>
        <v>0.95454545454545459</v>
      </c>
      <c r="G38" s="19">
        <f>SUM(G2:G37)-G28-G27-G10</f>
        <v>149</v>
      </c>
      <c r="H38" s="20">
        <f>SUM(H2:H37)</f>
        <v>142</v>
      </c>
      <c r="I38" s="21">
        <f t="shared" si="1"/>
        <v>0.95302013422818788</v>
      </c>
      <c r="J38" s="19">
        <f>SUM(J2:J37)-J28-J27-J10</f>
        <v>83</v>
      </c>
      <c r="K38" s="20">
        <f t="shared" ref="K38" si="5">SUM(K2:K37)</f>
        <v>79</v>
      </c>
      <c r="L38" s="21">
        <f t="shared" si="2"/>
        <v>0.95180722891566261</v>
      </c>
      <c r="M38" s="19">
        <f>36-3</f>
        <v>33</v>
      </c>
      <c r="N38" s="20">
        <f>COUNTIF(M2:M37, "x")</f>
        <v>31</v>
      </c>
      <c r="O38" s="21">
        <f>N38/36</f>
        <v>0.86111111111111116</v>
      </c>
      <c r="P38" s="21" t="s">
        <v>50</v>
      </c>
    </row>
    <row r="39" spans="1:16" x14ac:dyDescent="0.2">
      <c r="A39" s="9" t="s">
        <v>53</v>
      </c>
      <c r="B39" s="30">
        <f ca="1">_xlfn.DAYS(B40,TODAY())</f>
        <v>17</v>
      </c>
      <c r="C39" s="22"/>
      <c r="D39" s="19">
        <f ca="1">(D38-E38)/B39</f>
        <v>0.70588235294117652</v>
      </c>
      <c r="E39" s="23">
        <f>E38-229</f>
        <v>23</v>
      </c>
      <c r="F39" s="24">
        <f>E39/(D38-229)</f>
        <v>0.65714285714285714</v>
      </c>
      <c r="G39" s="19">
        <f ca="1">(G38-H38)/B39</f>
        <v>0.41176470588235292</v>
      </c>
      <c r="H39" s="23">
        <f>H38-124</f>
        <v>18</v>
      </c>
      <c r="I39" s="24">
        <f>H39/(G38-124)</f>
        <v>0.72</v>
      </c>
      <c r="J39" s="19">
        <f ca="1">(J38-K38)/B39</f>
        <v>0.23529411764705882</v>
      </c>
      <c r="K39" s="23">
        <f>K38-68</f>
        <v>11</v>
      </c>
      <c r="L39" s="24">
        <f>K39/(J38-69)</f>
        <v>0.7857142857142857</v>
      </c>
      <c r="M39" s="19">
        <f ca="1">(M38-N38)/B39</f>
        <v>0.11764705882352941</v>
      </c>
      <c r="N39" s="23">
        <f>N38-29</f>
        <v>2</v>
      </c>
      <c r="O39" s="24">
        <f>N39/4</f>
        <v>0.5</v>
      </c>
      <c r="P39" s="24"/>
    </row>
    <row r="40" spans="1:16" ht="17" x14ac:dyDescent="0.2">
      <c r="A40" s="9" t="s">
        <v>52</v>
      </c>
      <c r="B40" s="29">
        <v>44135</v>
      </c>
      <c r="C40" s="18"/>
      <c r="D40" s="25" t="s">
        <v>49</v>
      </c>
      <c r="E40" s="26" t="s">
        <v>47</v>
      </c>
      <c r="F40" s="11"/>
      <c r="G40" s="25" t="s">
        <v>49</v>
      </c>
      <c r="H40" s="26" t="s">
        <v>47</v>
      </c>
      <c r="I40" s="11"/>
      <c r="J40" s="25" t="s">
        <v>49</v>
      </c>
      <c r="K40" s="26" t="s">
        <v>47</v>
      </c>
      <c r="L40" s="27"/>
      <c r="M40" s="25" t="s">
        <v>49</v>
      </c>
      <c r="N40" s="20">
        <f>COUNTIF(N2:N37, "x")</f>
        <v>31</v>
      </c>
      <c r="O40" s="21">
        <f>N40/36</f>
        <v>0.86111111111111116</v>
      </c>
      <c r="P40" s="21" t="s">
        <v>51</v>
      </c>
    </row>
    <row r="41" spans="1:16" x14ac:dyDescent="0.2">
      <c r="A41" s="18"/>
      <c r="B41" s="18"/>
      <c r="C41" s="18"/>
      <c r="D41" s="18"/>
      <c r="E41" s="18"/>
      <c r="F41" s="27"/>
      <c r="G41" s="18"/>
      <c r="H41" s="18"/>
      <c r="I41" s="27"/>
      <c r="J41" s="18"/>
      <c r="K41" s="18"/>
      <c r="L41" s="27"/>
      <c r="M41" s="18"/>
      <c r="N41" s="23">
        <f>N40-29</f>
        <v>2</v>
      </c>
      <c r="O41" s="24">
        <f>N41/4</f>
        <v>0.5</v>
      </c>
      <c r="P41" s="24"/>
    </row>
    <row r="42" spans="1:16" s="6" customFormat="1" x14ac:dyDescent="0.2">
      <c r="A42" s="8"/>
      <c r="B42" s="8"/>
      <c r="D42" s="6">
        <f>D12+D13+D16+D19+D20+D22+D23+D35</f>
        <v>73</v>
      </c>
      <c r="F42" s="7"/>
      <c r="G42" s="6">
        <f>G12+G13+G16+G19+G20+G22+G23+G35</f>
        <v>54</v>
      </c>
      <c r="I42" s="7"/>
      <c r="J42" s="6">
        <f>J12+J13+J16+J19+J20+J22+J23+J35</f>
        <v>25</v>
      </c>
      <c r="L42" s="7"/>
    </row>
    <row r="43" spans="1:16" s="6" customFormat="1" x14ac:dyDescent="0.2">
      <c r="A43" s="8"/>
      <c r="B43" s="8"/>
      <c r="D43" s="6">
        <f>D42-E39</f>
        <v>50</v>
      </c>
      <c r="F43" s="7"/>
      <c r="G43" s="6">
        <f>G42-H39</f>
        <v>36</v>
      </c>
      <c r="I43" s="7"/>
      <c r="J43" s="6">
        <f>J42-K39</f>
        <v>14</v>
      </c>
      <c r="L43" s="7"/>
    </row>
    <row r="44" spans="1:16" s="6" customFormat="1" x14ac:dyDescent="0.2">
      <c r="A44" s="8"/>
      <c r="B44" s="8"/>
      <c r="D44" s="7">
        <f>(D42-D43)/D42</f>
        <v>0.31506849315068491</v>
      </c>
      <c r="F44" s="7"/>
      <c r="G44" s="7">
        <f>(G42-G43)/G42</f>
        <v>0.33333333333333331</v>
      </c>
      <c r="I44" s="7"/>
      <c r="J44" s="7">
        <f>(J42-J43)/J42</f>
        <v>0.44</v>
      </c>
      <c r="L44" s="7"/>
    </row>
  </sheetData>
  <conditionalFormatting sqref="D2:D37">
    <cfRule type="colorScale" priority="3">
      <colorScale>
        <cfvo type="min"/>
        <cfvo type="max"/>
        <color theme="0"/>
        <color theme="5" tint="0.59999389629810485"/>
      </colorScale>
    </cfRule>
  </conditionalFormatting>
  <conditionalFormatting sqref="J2:J37">
    <cfRule type="colorScale" priority="2">
      <colorScale>
        <cfvo type="min"/>
        <cfvo type="max"/>
        <color theme="0"/>
        <color theme="5" tint="0.59999389629810485"/>
      </colorScale>
    </cfRule>
  </conditionalFormatting>
  <conditionalFormatting sqref="G2:G37">
    <cfRule type="colorScale" priority="1">
      <colorScale>
        <cfvo type="min"/>
        <cfvo type="max"/>
        <color theme="0"/>
        <color theme="5" tint="0.59999389629810485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Krasilnikov</dc:creator>
  <cp:lastModifiedBy>Lydia Krasilnikova</cp:lastModifiedBy>
  <dcterms:created xsi:type="dcterms:W3CDTF">2020-04-03T15:39:07Z</dcterms:created>
  <dcterms:modified xsi:type="dcterms:W3CDTF">2020-10-14T06:35:20Z</dcterms:modified>
</cp:coreProperties>
</file>